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60" windowWidth="20490" windowHeight="6960"/>
  </bookViews>
  <sheets>
    <sheet name="на 1 листе меню" sheetId="6" r:id="rId1"/>
  </sheets>
  <definedNames>
    <definedName name="_xlnm._FilterDatabase" localSheetId="0" hidden="1">'на 1 листе меню'!$A$2:$E$119</definedName>
  </definedNames>
  <calcPr calcId="124519"/>
</workbook>
</file>

<file path=xl/calcChain.xml><?xml version="1.0" encoding="utf-8"?>
<calcChain xmlns="http://schemas.openxmlformats.org/spreadsheetml/2006/main">
  <c r="F150" i="6"/>
  <c r="D150"/>
  <c r="F36"/>
  <c r="F22"/>
  <c r="F12"/>
  <c r="D65"/>
  <c r="F65" s="1"/>
  <c r="D75"/>
  <c r="F75" s="1"/>
  <c r="D85"/>
  <c r="F85" s="1"/>
  <c r="D99"/>
  <c r="F99" s="1"/>
  <c r="D108"/>
  <c r="F108" s="1"/>
  <c r="D119"/>
  <c r="B124" l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D145"/>
  <c r="D123"/>
  <c r="D159"/>
  <c r="D157"/>
  <c r="D156"/>
  <c r="D154"/>
  <c r="D151"/>
  <c r="D147"/>
  <c r="D146"/>
  <c r="D144"/>
  <c r="D143"/>
  <c r="D142"/>
  <c r="D141"/>
  <c r="D140"/>
  <c r="D139"/>
  <c r="D135"/>
  <c r="D133"/>
  <c r="D132"/>
  <c r="D128"/>
  <c r="D127"/>
  <c r="D126"/>
  <c r="D125"/>
  <c r="D124"/>
  <c r="F13"/>
  <c r="F14"/>
  <c r="F141" s="1"/>
  <c r="F15"/>
  <c r="F16"/>
  <c r="F17"/>
  <c r="F18"/>
  <c r="F19"/>
  <c r="F20"/>
  <c r="F21"/>
  <c r="F25"/>
  <c r="F27"/>
  <c r="F28"/>
  <c r="F29"/>
  <c r="F30"/>
  <c r="F31"/>
  <c r="F32"/>
  <c r="F35"/>
  <c r="F4"/>
  <c r="F5"/>
  <c r="F6"/>
  <c r="F7"/>
  <c r="F8"/>
  <c r="F9"/>
  <c r="F10"/>
  <c r="F11"/>
  <c r="F37"/>
  <c r="F126" s="1"/>
  <c r="F38"/>
  <c r="F39"/>
  <c r="F125" s="1"/>
  <c r="F40"/>
  <c r="F41"/>
  <c r="F42"/>
  <c r="F43"/>
  <c r="F44"/>
  <c r="F128" s="1"/>
  <c r="F46"/>
  <c r="F47"/>
  <c r="F48"/>
  <c r="F51"/>
  <c r="F52"/>
  <c r="F53"/>
  <c r="F54"/>
  <c r="F55"/>
  <c r="F127" s="1"/>
  <c r="F56"/>
  <c r="F58"/>
  <c r="F143" s="1"/>
  <c r="F59"/>
  <c r="F60"/>
  <c r="F61"/>
  <c r="F62"/>
  <c r="F63"/>
  <c r="F64"/>
  <c r="F66"/>
  <c r="F67"/>
  <c r="F68"/>
  <c r="F151" s="1"/>
  <c r="F69"/>
  <c r="F70"/>
  <c r="F72"/>
  <c r="F73"/>
  <c r="F74"/>
  <c r="F79"/>
  <c r="F80"/>
  <c r="F84"/>
  <c r="F88"/>
  <c r="F90"/>
  <c r="F91"/>
  <c r="F92"/>
  <c r="F93"/>
  <c r="F94"/>
  <c r="F95"/>
  <c r="F98"/>
  <c r="F100"/>
  <c r="F144" s="1"/>
  <c r="F101"/>
  <c r="F102"/>
  <c r="F103"/>
  <c r="F104"/>
  <c r="F105"/>
  <c r="F107"/>
  <c r="F109"/>
  <c r="F146" s="1"/>
  <c r="F110"/>
  <c r="F111"/>
  <c r="F132" s="1"/>
  <c r="F112"/>
  <c r="F113"/>
  <c r="F114"/>
  <c r="F115"/>
  <c r="F116"/>
  <c r="F118"/>
  <c r="F119"/>
  <c r="F3"/>
  <c r="F135" s="1"/>
  <c r="F145" l="1"/>
  <c r="F157"/>
  <c r="F133"/>
  <c r="F154"/>
  <c r="F147"/>
  <c r="F123"/>
  <c r="F142"/>
  <c r="F156"/>
  <c r="F140"/>
  <c r="F124"/>
  <c r="F159"/>
  <c r="F139"/>
  <c r="D117"/>
  <c r="D106"/>
  <c r="F106" s="1"/>
  <c r="D97"/>
  <c r="F97" s="1"/>
  <c r="D96"/>
  <c r="D89"/>
  <c r="F89" s="1"/>
  <c r="D87"/>
  <c r="F87" s="1"/>
  <c r="D86"/>
  <c r="D83"/>
  <c r="F83" s="1"/>
  <c r="D82"/>
  <c r="D81"/>
  <c r="D78"/>
  <c r="F78" s="1"/>
  <c r="D77"/>
  <c r="D76"/>
  <c r="D71"/>
  <c r="F71" s="1"/>
  <c r="D57"/>
  <c r="D50"/>
  <c r="F50" s="1"/>
  <c r="D49"/>
  <c r="D45"/>
  <c r="D34"/>
  <c r="D33"/>
  <c r="F33" s="1"/>
  <c r="D26"/>
  <c r="D24"/>
  <c r="D23"/>
  <c r="F23" s="1"/>
  <c r="D138" l="1"/>
  <c r="F26"/>
  <c r="F138" s="1"/>
  <c r="D148"/>
  <c r="F34"/>
  <c r="F148" s="1"/>
  <c r="D153"/>
  <c r="F49"/>
  <c r="F153" s="1"/>
  <c r="D158"/>
  <c r="F57"/>
  <c r="F158" s="1"/>
  <c r="D155"/>
  <c r="F76"/>
  <c r="F155" s="1"/>
  <c r="F82"/>
  <c r="F152" s="1"/>
  <c r="D152"/>
  <c r="D129"/>
  <c r="F86"/>
  <c r="F129" s="1"/>
  <c r="F117"/>
  <c r="F131" s="1"/>
  <c r="D131"/>
  <c r="D137"/>
  <c r="F24"/>
  <c r="F137" s="1"/>
  <c r="D134"/>
  <c r="F45"/>
  <c r="F134" s="1"/>
  <c r="D136"/>
  <c r="F77"/>
  <c r="F136" s="1"/>
  <c r="D149"/>
  <c r="F81"/>
  <c r="F149" s="1"/>
  <c r="D130"/>
  <c r="F96"/>
  <c r="F130" s="1"/>
  <c r="D120"/>
  <c r="F160" l="1"/>
  <c r="F120"/>
  <c r="D160"/>
  <c r="D161" s="1"/>
  <c r="F161" l="1"/>
</calcChain>
</file>

<file path=xl/sharedStrings.xml><?xml version="1.0" encoding="utf-8"?>
<sst xmlns="http://schemas.openxmlformats.org/spreadsheetml/2006/main" count="319" uniqueCount="145">
  <si>
    <t>Чай с сахаром</t>
  </si>
  <si>
    <t>Сосиска отварная</t>
  </si>
  <si>
    <t>Икра кабачковая</t>
  </si>
  <si>
    <t>Хлеб</t>
  </si>
  <si>
    <t>Компот из сухофруктов</t>
  </si>
  <si>
    <t>Картофельное пюре со сливочным маслом</t>
  </si>
  <si>
    <t>Кисель</t>
  </si>
  <si>
    <t>Сырники из творога</t>
  </si>
  <si>
    <t>Кофейный напиток</t>
  </si>
  <si>
    <t>Рыба тушенная с овощами в томате</t>
  </si>
  <si>
    <t>сахар</t>
  </si>
  <si>
    <t>чай</t>
  </si>
  <si>
    <t>соль</t>
  </si>
  <si>
    <t>хлеб</t>
  </si>
  <si>
    <t>Каша гречневая с гуляшом из говядины</t>
  </si>
  <si>
    <t>Рис</t>
  </si>
  <si>
    <t>Салат из св. капусты</t>
  </si>
  <si>
    <t>Каша пшенная молочная с слив.маслом</t>
  </si>
  <si>
    <t>Овощи свежие</t>
  </si>
  <si>
    <t>Суп молочный с макаронными изделиями</t>
  </si>
  <si>
    <t>Сыр (Российский)</t>
  </si>
  <si>
    <t>мак.изделия</t>
  </si>
  <si>
    <t>масло сливоч.</t>
  </si>
  <si>
    <t>батон</t>
  </si>
  <si>
    <t>сыр</t>
  </si>
  <si>
    <t>Батон с маслом слив.</t>
  </si>
  <si>
    <t>Чай с сахаром и лимоном</t>
  </si>
  <si>
    <t xml:space="preserve">Сыр </t>
  </si>
  <si>
    <t>Запеканка творожная</t>
  </si>
  <si>
    <t>Отварной рис с маслом и куриный биточек</t>
  </si>
  <si>
    <t>Макароны отварные со сливочным маслом и тертым сыром</t>
  </si>
  <si>
    <t>Чай с сахаром и  лимоном</t>
  </si>
  <si>
    <t>Печеночные оладьи</t>
  </si>
  <si>
    <t>Печень</t>
  </si>
  <si>
    <t>ГОСТ 31743-2012</t>
  </si>
  <si>
    <t>ГОСТ 33222-2015</t>
  </si>
  <si>
    <t>ГОСТ 31654-2012</t>
  </si>
  <si>
    <t xml:space="preserve"> 0,9л ГОСТ 1129-2013</t>
  </si>
  <si>
    <t>ГОСТ 16599-71</t>
  </si>
  <si>
    <t>масло крестьянское ГОСТ 32261-2013</t>
  </si>
  <si>
    <t>молоко 3,2% фас по 0,9 ф/п ГОСТ 32252-2013</t>
  </si>
  <si>
    <t>сыр Российский 50% жирности ГОСТ 32260-2013</t>
  </si>
  <si>
    <t>ГОСТ Р 32573-2013</t>
  </si>
  <si>
    <t>ГОСТ 26574-2017</t>
  </si>
  <si>
    <t>ГОСТ 31453-2013</t>
  </si>
  <si>
    <t>ГОСТ 34307/2017</t>
  </si>
  <si>
    <t>ГОСТ 32366-2013</t>
  </si>
  <si>
    <t>ГОСТ 7176-85</t>
  </si>
  <si>
    <t>ГОСТ Р 51783-2001</t>
  </si>
  <si>
    <t>ГОСТ 32284-2013</t>
  </si>
  <si>
    <t>ГОСТ Р 54678-2011</t>
  </si>
  <si>
    <t>ГОСТ 31752-2012</t>
  </si>
  <si>
    <t>ГОСТ 18488-2000</t>
  </si>
  <si>
    <t>ГОСТ 55290-2012</t>
  </si>
  <si>
    <t>ГОСТ 54704-2011</t>
  </si>
  <si>
    <t>ГОСТ Р 51809-2001</t>
  </si>
  <si>
    <t>ТУ 9164-001-51997354-01</t>
  </si>
  <si>
    <t>ТУ 9161-007-03265390-2014</t>
  </si>
  <si>
    <t>ГОСТ 19342-73</t>
  </si>
  <si>
    <t xml:space="preserve"> СОРТ 1, ГОСТ 31654-201</t>
  </si>
  <si>
    <t>ГОСТ 26987-86</t>
  </si>
  <si>
    <t>ТУ 106131-001-03527305-2017</t>
  </si>
  <si>
    <t>ГОСТ 31452-2012</t>
  </si>
  <si>
    <t>ГОСТ 28402-89</t>
  </si>
  <si>
    <t>ГОСТ 572-2016</t>
  </si>
  <si>
    <t>РИС ПРОПАРЕННЫЙ 0,9 ТУ 9294-002-0101079294-2014</t>
  </si>
  <si>
    <t>ТУ 9214-019-48614390-2014</t>
  </si>
  <si>
    <t>ТУ 9198-010-44418433-2014</t>
  </si>
  <si>
    <t>СОЛЬ ЙОДИРОВАННАЯ ГОСТ Р 51574-2000</t>
  </si>
  <si>
    <t>ГОСТ  Р ИСО 220000-2007</t>
  </si>
  <si>
    <t>Блюдо</t>
  </si>
  <si>
    <t>Состав</t>
  </si>
  <si>
    <t>характеристика</t>
  </si>
  <si>
    <t>День</t>
  </si>
  <si>
    <t>Ванилин</t>
  </si>
  <si>
    <t>Гречка</t>
  </si>
  <si>
    <t>Говядина</t>
  </si>
  <si>
    <t xml:space="preserve">Картофель </t>
  </si>
  <si>
    <t>Капуста</t>
  </si>
  <si>
    <t>Кабач. Икра</t>
  </si>
  <si>
    <t>Лимон</t>
  </si>
  <si>
    <t>Лук</t>
  </si>
  <si>
    <t>куриное филе</t>
  </si>
  <si>
    <t>Коф. Напиток</t>
  </si>
  <si>
    <t>Манка</t>
  </si>
  <si>
    <t>Масло сливоч.</t>
  </si>
  <si>
    <t>Молоко</t>
  </si>
  <si>
    <t>Минтай с/м</t>
  </si>
  <si>
    <t xml:space="preserve">Молоко </t>
  </si>
  <si>
    <t>Мука</t>
  </si>
  <si>
    <t>Морковь</t>
  </si>
  <si>
    <t>Раст. Масло</t>
  </si>
  <si>
    <t>Пшено</t>
  </si>
  <si>
    <t>Рожки мел.</t>
  </si>
  <si>
    <t xml:space="preserve">сахар </t>
  </si>
  <si>
    <t>Сметана</t>
  </si>
  <si>
    <t>Сосиски</t>
  </si>
  <si>
    <t>Сухофрукты</t>
  </si>
  <si>
    <t>Сухари пан.</t>
  </si>
  <si>
    <t>Творог</t>
  </si>
  <si>
    <t>Томат</t>
  </si>
  <si>
    <t>Яйцо</t>
  </si>
  <si>
    <t>яйцо</t>
  </si>
  <si>
    <t>сентябрь</t>
  </si>
  <si>
    <t>2 недели</t>
  </si>
  <si>
    <t>проверка</t>
  </si>
  <si>
    <t>по алфавиту</t>
  </si>
  <si>
    <t>ИТОГО</t>
  </si>
  <si>
    <t xml:space="preserve">Раст. Масло </t>
  </si>
  <si>
    <t>N п/п</t>
  </si>
  <si>
    <t>норма, кг/чел</t>
  </si>
  <si>
    <t>со вторника первой недели меню по среду первой недели меню (две первых+две вторых+вт и ср первой недели), кг</t>
  </si>
  <si>
    <t>мясо, замороженное в блоках - говядина, для детского питания</t>
  </si>
  <si>
    <t>крупа гречневая ядрица</t>
  </si>
  <si>
    <t>икра овощная из кабачков</t>
  </si>
  <si>
    <t>капуста белокочанная свежая раннеспелая, среднеспелая,  среднепоздняя и позднеспелая</t>
  </si>
  <si>
    <t xml:space="preserve">Картофель продовольственный свежий </t>
  </si>
  <si>
    <t>Напиток кофейный растворимый</t>
  </si>
  <si>
    <t>полуфабрикаты натуральные кусковые (бескостные) из мяса кур и мяса цыплят -бройлеров охлажденные</t>
  </si>
  <si>
    <t>лимоны свежие</t>
  </si>
  <si>
    <t>лук репчатый свежий</t>
  </si>
  <si>
    <t>макаронные изделия группы А (вермишель) яичные</t>
  </si>
  <si>
    <t>крупа манная</t>
  </si>
  <si>
    <t>масло сладко-сливочное несоленое</t>
  </si>
  <si>
    <t>Рыба мороженая (минтай)</t>
  </si>
  <si>
    <t>Молоко питьевое</t>
  </si>
  <si>
    <t>Морковь столовая свежая</t>
  </si>
  <si>
    <t>Мука пшеничная хлебопекарная</t>
  </si>
  <si>
    <t>Томаты свежие</t>
  </si>
  <si>
    <t>Субпродукты - печень</t>
  </si>
  <si>
    <t>Крупа пшено шлифованное</t>
  </si>
  <si>
    <t>масло подсолнечное</t>
  </si>
  <si>
    <t>Крупа рис шлифованный</t>
  </si>
  <si>
    <t>макаронные изделия группы А (рожки) яичные</t>
  </si>
  <si>
    <t>сахар- песок или сахар белый кристалический</t>
  </si>
  <si>
    <t>соль поваренная пищевая выварочная йодированная</t>
  </si>
  <si>
    <t>Сосиски "Молочные"</t>
  </si>
  <si>
    <t>Сухари панировочные  из хлебных сухарей высшего сорта</t>
  </si>
  <si>
    <t>Фрукты сушеные (смесь)</t>
  </si>
  <si>
    <t>сыр полутвердый "Российский" (50% жирности)</t>
  </si>
  <si>
    <t>Творог (не выше 9% жирности)</t>
  </si>
  <si>
    <t>Томатная паста или томатное пюре без соли</t>
  </si>
  <si>
    <t>Хлеб из смеси муки ржаной хлебопекарной обдирной и пшеничной хлебопекарной</t>
  </si>
  <si>
    <t>чай черный байховый</t>
  </si>
  <si>
    <t>Яйцо куриной столовое (сорт 1)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</si>
</sst>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/>
    <xf numFmtId="165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165" fontId="0" fillId="2" borderId="1" xfId="0" applyNumberFormat="1" applyFill="1" applyBorder="1"/>
    <xf numFmtId="165" fontId="0" fillId="3" borderId="1" xfId="0" applyNumberFormat="1" applyFill="1" applyBorder="1"/>
    <xf numFmtId="0" fontId="0" fillId="3" borderId="0" xfId="0" applyFill="1"/>
    <xf numFmtId="0" fontId="0" fillId="5" borderId="0" xfId="0" applyFill="1"/>
    <xf numFmtId="165" fontId="0" fillId="5" borderId="0" xfId="0" applyNumberFormat="1" applyFill="1"/>
    <xf numFmtId="0" fontId="1" fillId="2" borderId="1" xfId="0" applyFont="1" applyFill="1" applyBorder="1"/>
    <xf numFmtId="165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0" fillId="0" borderId="0" xfId="0" applyAlignment="1">
      <alignment horizontal="right" indent="1"/>
    </xf>
    <xf numFmtId="0" fontId="1" fillId="0" borderId="1" xfId="0" applyFont="1" applyFill="1" applyBorder="1"/>
    <xf numFmtId="0" fontId="0" fillId="4" borderId="0" xfId="0" applyFill="1"/>
    <xf numFmtId="165" fontId="0" fillId="4" borderId="0" xfId="0" applyNumberFormat="1" applyFill="1"/>
    <xf numFmtId="0" fontId="1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61"/>
  <sheetViews>
    <sheetView tabSelected="1" workbookViewId="0">
      <pane xSplit="3" ySplit="2" topLeftCell="D3" activePane="bottomRight" state="frozen"/>
      <selection activeCell="Q11" sqref="Q11"/>
      <selection pane="topRight" activeCell="Q11" sqref="Q11"/>
      <selection pane="bottomLeft" activeCell="Q11" sqref="Q11"/>
      <selection pane="bottomRight" activeCell="H115" sqref="H115"/>
    </sheetView>
  </sheetViews>
  <sheetFormatPr defaultRowHeight="15"/>
  <cols>
    <col min="1" max="1" width="5.42578125" bestFit="1" customWidth="1"/>
    <col min="2" max="2" width="37" customWidth="1"/>
    <col min="3" max="3" width="15.85546875" bestFit="1" customWidth="1"/>
    <col min="4" max="4" width="13.7109375" bestFit="1" customWidth="1"/>
    <col min="5" max="5" width="55.140625" bestFit="1" customWidth="1"/>
    <col min="6" max="6" width="29.7109375" customWidth="1"/>
    <col min="7" max="7" width="17.140625" customWidth="1"/>
  </cols>
  <sheetData>
    <row r="1" spans="1:6">
      <c r="D1" t="s">
        <v>104</v>
      </c>
      <c r="F1" s="7" t="s">
        <v>103</v>
      </c>
    </row>
    <row r="2" spans="1:6" ht="75">
      <c r="A2" s="1" t="s">
        <v>73</v>
      </c>
      <c r="B2" s="1" t="s">
        <v>70</v>
      </c>
      <c r="C2" s="1" t="s">
        <v>71</v>
      </c>
      <c r="D2" s="1" t="s">
        <v>110</v>
      </c>
      <c r="E2" s="1" t="s">
        <v>72</v>
      </c>
      <c r="F2" s="6" t="s">
        <v>111</v>
      </c>
    </row>
    <row r="3" spans="1:6" ht="31.5">
      <c r="A3" s="1">
        <v>1</v>
      </c>
      <c r="B3" s="3" t="s">
        <v>19</v>
      </c>
      <c r="C3" s="2" t="s">
        <v>21</v>
      </c>
      <c r="D3" s="4">
        <v>2.5000000000000001E-2</v>
      </c>
      <c r="E3" s="2" t="s">
        <v>34</v>
      </c>
      <c r="F3" s="5">
        <f>D3*2</f>
        <v>0.05</v>
      </c>
    </row>
    <row r="4" spans="1:6" ht="15.75">
      <c r="A4" s="1"/>
      <c r="B4" s="3" t="s">
        <v>20</v>
      </c>
      <c r="C4" s="3" t="s">
        <v>22</v>
      </c>
      <c r="D4" s="4">
        <v>5.0000000000000001E-3</v>
      </c>
      <c r="E4" s="3" t="s">
        <v>39</v>
      </c>
      <c r="F4" s="5">
        <f t="shared" ref="F4:F71" si="0">D4*2</f>
        <v>0.01</v>
      </c>
    </row>
    <row r="5" spans="1:6" ht="15.75">
      <c r="A5" s="1"/>
      <c r="B5" s="3" t="s">
        <v>0</v>
      </c>
      <c r="C5" s="3" t="s">
        <v>86</v>
      </c>
      <c r="D5" s="4">
        <v>0.18</v>
      </c>
      <c r="E5" s="2" t="s">
        <v>40</v>
      </c>
      <c r="F5" s="5">
        <f t="shared" si="0"/>
        <v>0.36</v>
      </c>
    </row>
    <row r="6" spans="1:6" ht="15.75">
      <c r="A6" s="1"/>
      <c r="B6" s="3" t="s">
        <v>25</v>
      </c>
      <c r="C6" s="2" t="s">
        <v>10</v>
      </c>
      <c r="D6" s="4">
        <v>5.0000000000000001E-3</v>
      </c>
      <c r="E6" s="2" t="s">
        <v>35</v>
      </c>
      <c r="F6" s="5">
        <f t="shared" si="0"/>
        <v>0.01</v>
      </c>
    </row>
    <row r="7" spans="1:6" ht="15.75">
      <c r="A7" s="1"/>
      <c r="B7" s="3"/>
      <c r="C7" s="2" t="s">
        <v>23</v>
      </c>
      <c r="D7" s="4">
        <v>7.4999999999999997E-2</v>
      </c>
      <c r="E7" s="2" t="s">
        <v>60</v>
      </c>
      <c r="F7" s="5">
        <f t="shared" si="0"/>
        <v>0.15</v>
      </c>
    </row>
    <row r="8" spans="1:6" ht="15.75">
      <c r="A8" s="1"/>
      <c r="B8" s="3"/>
      <c r="C8" s="2" t="s">
        <v>22</v>
      </c>
      <c r="D8" s="4">
        <v>0.01</v>
      </c>
      <c r="E8" s="3" t="s">
        <v>39</v>
      </c>
      <c r="F8" s="5">
        <f t="shared" si="0"/>
        <v>0.02</v>
      </c>
    </row>
    <row r="9" spans="1:6" ht="15.75">
      <c r="A9" s="1"/>
      <c r="B9" s="3"/>
      <c r="C9" s="2" t="s">
        <v>24</v>
      </c>
      <c r="D9" s="4">
        <v>0.02</v>
      </c>
      <c r="E9" s="2" t="s">
        <v>41</v>
      </c>
      <c r="F9" s="5">
        <f t="shared" si="0"/>
        <v>0.04</v>
      </c>
    </row>
    <row r="10" spans="1:6" ht="15.75">
      <c r="A10" s="1"/>
      <c r="B10" s="8"/>
      <c r="C10" s="2" t="s">
        <v>11</v>
      </c>
      <c r="D10" s="5">
        <v>1.2999999999999999E-3</v>
      </c>
      <c r="E10" s="2" t="s">
        <v>42</v>
      </c>
      <c r="F10" s="5">
        <f t="shared" si="0"/>
        <v>2.5999999999999999E-3</v>
      </c>
    </row>
    <row r="11" spans="1:6" ht="15.75">
      <c r="A11" s="1"/>
      <c r="B11" s="3"/>
      <c r="C11" s="2" t="s">
        <v>10</v>
      </c>
      <c r="D11" s="5">
        <v>0.02</v>
      </c>
      <c r="E11" s="2" t="s">
        <v>35</v>
      </c>
      <c r="F11" s="5">
        <f t="shared" si="0"/>
        <v>0.04</v>
      </c>
    </row>
    <row r="12" spans="1:6" ht="15.75">
      <c r="A12" s="1"/>
      <c r="B12" s="3"/>
      <c r="C12" s="2" t="s">
        <v>12</v>
      </c>
      <c r="D12" s="4">
        <v>2E-3</v>
      </c>
      <c r="E12" s="2" t="s">
        <v>68</v>
      </c>
      <c r="F12" s="5">
        <f t="shared" si="0"/>
        <v>4.0000000000000001E-3</v>
      </c>
    </row>
    <row r="13" spans="1:6" ht="15.75">
      <c r="A13" s="1">
        <v>2</v>
      </c>
      <c r="B13" s="3" t="s">
        <v>7</v>
      </c>
      <c r="C13" s="2" t="s">
        <v>99</v>
      </c>
      <c r="D13" s="4">
        <v>0.1</v>
      </c>
      <c r="E13" s="2" t="s">
        <v>44</v>
      </c>
      <c r="F13" s="10">
        <f>D13*2+D13</f>
        <v>0.30000000000000004</v>
      </c>
    </row>
    <row r="14" spans="1:6" ht="15.75">
      <c r="A14" s="1"/>
      <c r="B14" s="3" t="s">
        <v>26</v>
      </c>
      <c r="C14" s="2" t="s">
        <v>89</v>
      </c>
      <c r="D14" s="4">
        <v>3.6999999999999998E-2</v>
      </c>
      <c r="E14" s="2" t="s">
        <v>43</v>
      </c>
      <c r="F14" s="10">
        <f t="shared" ref="F14:F36" si="1">D14*2+D14</f>
        <v>0.11099999999999999</v>
      </c>
    </row>
    <row r="15" spans="1:6" ht="15.75">
      <c r="A15" s="1"/>
      <c r="B15" s="3"/>
      <c r="C15" s="2" t="s">
        <v>10</v>
      </c>
      <c r="D15" s="4">
        <v>2.5000000000000001E-2</v>
      </c>
      <c r="E15" s="2" t="s">
        <v>35</v>
      </c>
      <c r="F15" s="10">
        <f t="shared" si="1"/>
        <v>7.5000000000000011E-2</v>
      </c>
    </row>
    <row r="16" spans="1:6" ht="15.75">
      <c r="A16" s="1"/>
      <c r="B16" s="3"/>
      <c r="C16" s="2" t="s">
        <v>101</v>
      </c>
      <c r="D16" s="4">
        <v>1</v>
      </c>
      <c r="E16" s="2" t="s">
        <v>36</v>
      </c>
      <c r="F16" s="10">
        <f t="shared" si="1"/>
        <v>3</v>
      </c>
    </row>
    <row r="17" spans="1:6" ht="15.75">
      <c r="A17" s="1"/>
      <c r="B17" s="8"/>
      <c r="C17" s="2" t="s">
        <v>91</v>
      </c>
      <c r="D17" s="5">
        <v>1.4999999999999999E-2</v>
      </c>
      <c r="E17" s="2" t="s">
        <v>37</v>
      </c>
      <c r="F17" s="10">
        <f t="shared" si="1"/>
        <v>4.4999999999999998E-2</v>
      </c>
    </row>
    <row r="18" spans="1:6" ht="15.75">
      <c r="A18" s="1"/>
      <c r="B18" s="3"/>
      <c r="C18" s="2" t="s">
        <v>74</v>
      </c>
      <c r="D18" s="4">
        <v>1E-3</v>
      </c>
      <c r="E18" s="1" t="s">
        <v>38</v>
      </c>
      <c r="F18" s="10">
        <f t="shared" si="1"/>
        <v>3.0000000000000001E-3</v>
      </c>
    </row>
    <row r="19" spans="1:6" ht="15.75">
      <c r="A19" s="1"/>
      <c r="B19" s="3"/>
      <c r="C19" s="2" t="s">
        <v>11</v>
      </c>
      <c r="D19" s="5">
        <v>1.2999999999999999E-3</v>
      </c>
      <c r="E19" s="2" t="s">
        <v>42</v>
      </c>
      <c r="F19" s="10">
        <f t="shared" si="1"/>
        <v>3.8999999999999998E-3</v>
      </c>
    </row>
    <row r="20" spans="1:6" ht="15.75">
      <c r="A20" s="1"/>
      <c r="B20" s="3"/>
      <c r="C20" s="2" t="s">
        <v>10</v>
      </c>
      <c r="D20" s="5">
        <v>0.02</v>
      </c>
      <c r="E20" s="2" t="s">
        <v>35</v>
      </c>
      <c r="F20" s="10">
        <f t="shared" si="1"/>
        <v>0.06</v>
      </c>
    </row>
    <row r="21" spans="1:6" ht="15.75">
      <c r="A21" s="1"/>
      <c r="B21" s="3"/>
      <c r="C21" s="2" t="s">
        <v>80</v>
      </c>
      <c r="D21" s="4">
        <v>3.0000000000000001E-3</v>
      </c>
      <c r="E21" s="1" t="s">
        <v>45</v>
      </c>
      <c r="F21" s="10">
        <f t="shared" si="1"/>
        <v>9.0000000000000011E-3</v>
      </c>
    </row>
    <row r="22" spans="1:6" ht="15.75">
      <c r="A22" s="1"/>
      <c r="B22" s="3"/>
      <c r="C22" s="2" t="s">
        <v>12</v>
      </c>
      <c r="D22" s="4">
        <v>2E-3</v>
      </c>
      <c r="E22" s="2" t="s">
        <v>68</v>
      </c>
      <c r="F22" s="10">
        <f t="shared" si="1"/>
        <v>6.0000000000000001E-3</v>
      </c>
    </row>
    <row r="23" spans="1:6" ht="31.5">
      <c r="A23" s="1">
        <v>3</v>
      </c>
      <c r="B23" s="3" t="s">
        <v>5</v>
      </c>
      <c r="C23" s="2" t="s">
        <v>77</v>
      </c>
      <c r="D23" s="4">
        <f>52.5/250</f>
        <v>0.21</v>
      </c>
      <c r="E23" s="2" t="s">
        <v>47</v>
      </c>
      <c r="F23" s="10">
        <f t="shared" si="1"/>
        <v>0.63</v>
      </c>
    </row>
    <row r="24" spans="1:6" ht="31.5">
      <c r="A24" s="1"/>
      <c r="B24" s="3" t="s">
        <v>9</v>
      </c>
      <c r="C24" s="2" t="s">
        <v>85</v>
      </c>
      <c r="D24" s="4">
        <f>0.01</f>
        <v>0.01</v>
      </c>
      <c r="E24" s="3" t="s">
        <v>39</v>
      </c>
      <c r="F24" s="10">
        <f t="shared" si="1"/>
        <v>0.03</v>
      </c>
    </row>
    <row r="25" spans="1:6" ht="15.75">
      <c r="A25" s="1"/>
      <c r="B25" s="3" t="s">
        <v>18</v>
      </c>
      <c r="C25" s="2" t="s">
        <v>86</v>
      </c>
      <c r="D25" s="4">
        <v>1.4E-2</v>
      </c>
      <c r="E25" s="2" t="s">
        <v>40</v>
      </c>
      <c r="F25" s="10">
        <f t="shared" si="1"/>
        <v>4.2000000000000003E-2</v>
      </c>
    </row>
    <row r="26" spans="1:6" ht="15.75">
      <c r="A26" s="1"/>
      <c r="B26" s="3" t="s">
        <v>3</v>
      </c>
      <c r="C26" s="2" t="s">
        <v>87</v>
      </c>
      <c r="D26" s="4">
        <f>37.5/250</f>
        <v>0.15</v>
      </c>
      <c r="E26" s="2" t="s">
        <v>46</v>
      </c>
      <c r="F26" s="10">
        <f t="shared" si="1"/>
        <v>0.44999999999999996</v>
      </c>
    </row>
    <row r="27" spans="1:6" ht="15.75">
      <c r="A27" s="1"/>
      <c r="B27" s="3" t="s">
        <v>6</v>
      </c>
      <c r="C27" s="2" t="s">
        <v>91</v>
      </c>
      <c r="D27" s="4">
        <v>8.0000000000000002E-3</v>
      </c>
      <c r="E27" s="2" t="s">
        <v>37</v>
      </c>
      <c r="F27" s="10">
        <f t="shared" si="1"/>
        <v>2.4E-2</v>
      </c>
    </row>
    <row r="28" spans="1:6" ht="15.75">
      <c r="A28" s="1"/>
      <c r="B28" s="3"/>
      <c r="C28" s="2" t="s">
        <v>81</v>
      </c>
      <c r="D28" s="4">
        <v>5.0000000000000001E-3</v>
      </c>
      <c r="E28" s="2" t="s">
        <v>48</v>
      </c>
      <c r="F28" s="10">
        <f t="shared" si="1"/>
        <v>1.4999999999999999E-2</v>
      </c>
    </row>
    <row r="29" spans="1:6" ht="15.75">
      <c r="A29" s="1"/>
      <c r="B29" s="3"/>
      <c r="C29" s="2" t="s">
        <v>90</v>
      </c>
      <c r="D29" s="4">
        <v>5.0000000000000001E-3</v>
      </c>
      <c r="E29" s="2" t="s">
        <v>49</v>
      </c>
      <c r="F29" s="10">
        <f t="shared" si="1"/>
        <v>1.4999999999999999E-2</v>
      </c>
    </row>
    <row r="30" spans="1:6" ht="15.75">
      <c r="A30" s="1"/>
      <c r="B30" s="3"/>
      <c r="C30" s="2" t="s">
        <v>91</v>
      </c>
      <c r="D30" s="4">
        <v>5.0000000000000001E-3</v>
      </c>
      <c r="E30" s="2" t="s">
        <v>37</v>
      </c>
      <c r="F30" s="10">
        <f t="shared" si="1"/>
        <v>1.4999999999999999E-2</v>
      </c>
    </row>
    <row r="31" spans="1:6" ht="15.75">
      <c r="A31" s="1"/>
      <c r="B31" s="3"/>
      <c r="C31" s="2" t="s">
        <v>100</v>
      </c>
      <c r="D31" s="4">
        <v>5.0000000000000001E-3</v>
      </c>
      <c r="E31" s="2" t="s">
        <v>50</v>
      </c>
      <c r="F31" s="10">
        <f t="shared" si="1"/>
        <v>1.4999999999999999E-2</v>
      </c>
    </row>
    <row r="32" spans="1:6" ht="15.75">
      <c r="A32" s="1"/>
      <c r="B32" s="3"/>
      <c r="C32" s="2" t="s">
        <v>3</v>
      </c>
      <c r="D32" s="4">
        <v>0.05</v>
      </c>
      <c r="E32" s="2" t="s">
        <v>51</v>
      </c>
      <c r="F32" s="10">
        <f t="shared" si="1"/>
        <v>0.15000000000000002</v>
      </c>
    </row>
    <row r="33" spans="1:6" ht="15.75">
      <c r="A33" s="1"/>
      <c r="B33" s="3"/>
      <c r="C33" s="2" t="s">
        <v>6</v>
      </c>
      <c r="D33" s="4">
        <f>3.08/150</f>
        <v>2.0533333333333334E-2</v>
      </c>
      <c r="E33" s="2" t="s">
        <v>52</v>
      </c>
      <c r="F33" s="10">
        <f t="shared" si="1"/>
        <v>6.1600000000000002E-2</v>
      </c>
    </row>
    <row r="34" spans="1:6" ht="15.75">
      <c r="A34" s="1"/>
      <c r="B34" s="3"/>
      <c r="C34" s="2" t="s">
        <v>10</v>
      </c>
      <c r="D34" s="4">
        <f>2.3/150</f>
        <v>1.5333333333333332E-2</v>
      </c>
      <c r="E34" s="2" t="s">
        <v>35</v>
      </c>
      <c r="F34" s="10">
        <f t="shared" si="1"/>
        <v>4.5999999999999999E-2</v>
      </c>
    </row>
    <row r="35" spans="1:6" ht="15.75">
      <c r="A35" s="1"/>
      <c r="B35" s="3"/>
      <c r="C35" s="2" t="s">
        <v>18</v>
      </c>
      <c r="D35" s="4">
        <v>0.05</v>
      </c>
      <c r="E35" s="2"/>
      <c r="F35" s="10">
        <f t="shared" si="1"/>
        <v>0.15000000000000002</v>
      </c>
    </row>
    <row r="36" spans="1:6" ht="15.75">
      <c r="A36" s="1"/>
      <c r="B36" s="3"/>
      <c r="C36" s="2" t="s">
        <v>12</v>
      </c>
      <c r="D36" s="4">
        <v>2E-3</v>
      </c>
      <c r="E36" s="2" t="s">
        <v>68</v>
      </c>
      <c r="F36" s="10">
        <f t="shared" si="1"/>
        <v>6.0000000000000001E-3</v>
      </c>
    </row>
    <row r="37" spans="1:6" ht="31.5">
      <c r="A37" s="1">
        <v>4</v>
      </c>
      <c r="B37" s="3" t="s">
        <v>14</v>
      </c>
      <c r="C37" s="2" t="s">
        <v>75</v>
      </c>
      <c r="D37" s="4">
        <v>4.7E-2</v>
      </c>
      <c r="E37" s="2" t="s">
        <v>53</v>
      </c>
      <c r="F37" s="5">
        <f t="shared" si="0"/>
        <v>9.4E-2</v>
      </c>
    </row>
    <row r="38" spans="1:6" ht="15.75">
      <c r="A38" s="1"/>
      <c r="B38" s="3" t="s">
        <v>16</v>
      </c>
      <c r="C38" s="2" t="s">
        <v>22</v>
      </c>
      <c r="D38" s="4">
        <v>0.01</v>
      </c>
      <c r="E38" s="3" t="s">
        <v>39</v>
      </c>
      <c r="F38" s="5">
        <f t="shared" si="0"/>
        <v>0.02</v>
      </c>
    </row>
    <row r="39" spans="1:6" ht="15.75">
      <c r="A39" s="1"/>
      <c r="B39" s="3" t="s">
        <v>3</v>
      </c>
      <c r="C39" s="2" t="s">
        <v>76</v>
      </c>
      <c r="D39" s="4">
        <v>0.08</v>
      </c>
      <c r="E39" s="2" t="s">
        <v>54</v>
      </c>
      <c r="F39" s="5">
        <f t="shared" si="0"/>
        <v>0.16</v>
      </c>
    </row>
    <row r="40" spans="1:6" ht="15.75">
      <c r="A40" s="1"/>
      <c r="B40" s="3" t="s">
        <v>4</v>
      </c>
      <c r="C40" s="2" t="s">
        <v>81</v>
      </c>
      <c r="D40" s="4">
        <v>3.0000000000000001E-3</v>
      </c>
      <c r="E40" s="2" t="s">
        <v>48</v>
      </c>
      <c r="F40" s="5">
        <f t="shared" si="0"/>
        <v>6.0000000000000001E-3</v>
      </c>
    </row>
    <row r="41" spans="1:6" ht="15.75">
      <c r="A41" s="1"/>
      <c r="B41" s="3"/>
      <c r="C41" s="2" t="s">
        <v>90</v>
      </c>
      <c r="D41" s="4">
        <v>3.0000000000000001E-3</v>
      </c>
      <c r="E41" s="2" t="s">
        <v>49</v>
      </c>
      <c r="F41" s="5">
        <f t="shared" si="0"/>
        <v>6.0000000000000001E-3</v>
      </c>
    </row>
    <row r="42" spans="1:6" ht="15.75">
      <c r="A42" s="1"/>
      <c r="B42" s="3"/>
      <c r="C42" s="2" t="s">
        <v>100</v>
      </c>
      <c r="D42" s="4">
        <v>3.0000000000000001E-3</v>
      </c>
      <c r="E42" s="2" t="s">
        <v>50</v>
      </c>
      <c r="F42" s="5">
        <f t="shared" si="0"/>
        <v>6.0000000000000001E-3</v>
      </c>
    </row>
    <row r="43" spans="1:6" ht="15.75">
      <c r="A43" s="1"/>
      <c r="B43" s="3"/>
      <c r="C43" s="2" t="s">
        <v>91</v>
      </c>
      <c r="D43" s="4">
        <v>3.0000000000000001E-3</v>
      </c>
      <c r="E43" s="2" t="s">
        <v>37</v>
      </c>
      <c r="F43" s="5">
        <f t="shared" si="0"/>
        <v>6.0000000000000001E-3</v>
      </c>
    </row>
    <row r="44" spans="1:6" ht="15.75">
      <c r="A44" s="1"/>
      <c r="B44" s="3"/>
      <c r="C44" s="2" t="s">
        <v>78</v>
      </c>
      <c r="D44" s="4">
        <v>0.08</v>
      </c>
      <c r="E44" s="2" t="s">
        <v>55</v>
      </c>
      <c r="F44" s="5">
        <f t="shared" si="0"/>
        <v>0.16</v>
      </c>
    </row>
    <row r="45" spans="1:6" ht="15.75">
      <c r="A45" s="1"/>
      <c r="B45" s="3"/>
      <c r="C45" s="2" t="s">
        <v>81</v>
      </c>
      <c r="D45" s="4">
        <f>0.6/220</f>
        <v>2.7272727272727271E-3</v>
      </c>
      <c r="E45" s="2" t="s">
        <v>48</v>
      </c>
      <c r="F45" s="5">
        <f t="shared" si="0"/>
        <v>5.4545454545454541E-3</v>
      </c>
    </row>
    <row r="46" spans="1:6" ht="15.75">
      <c r="A46" s="1"/>
      <c r="B46" s="3"/>
      <c r="C46" s="2" t="s">
        <v>90</v>
      </c>
      <c r="D46" s="4">
        <v>3.0000000000000001E-3</v>
      </c>
      <c r="E46" s="2" t="s">
        <v>49</v>
      </c>
      <c r="F46" s="5">
        <f t="shared" si="0"/>
        <v>6.0000000000000001E-3</v>
      </c>
    </row>
    <row r="47" spans="1:6" ht="15.75">
      <c r="A47" s="1"/>
      <c r="B47" s="3"/>
      <c r="C47" s="2" t="s">
        <v>91</v>
      </c>
      <c r="D47" s="4">
        <v>3.0000000000000001E-3</v>
      </c>
      <c r="E47" s="2" t="s">
        <v>37</v>
      </c>
      <c r="F47" s="5">
        <f t="shared" si="0"/>
        <v>6.0000000000000001E-3</v>
      </c>
    </row>
    <row r="48" spans="1:6" ht="15.75">
      <c r="A48" s="1"/>
      <c r="B48" s="3"/>
      <c r="C48" s="2" t="s">
        <v>3</v>
      </c>
      <c r="D48" s="4">
        <v>0.05</v>
      </c>
      <c r="E48" s="2" t="s">
        <v>51</v>
      </c>
      <c r="F48" s="5">
        <f t="shared" si="0"/>
        <v>0.1</v>
      </c>
    </row>
    <row r="49" spans="1:6" ht="15.75">
      <c r="A49" s="1"/>
      <c r="B49" s="3"/>
      <c r="C49" s="2" t="s">
        <v>97</v>
      </c>
      <c r="D49" s="4">
        <f>2/150</f>
        <v>1.3333333333333334E-2</v>
      </c>
      <c r="E49" s="2" t="s">
        <v>56</v>
      </c>
      <c r="F49" s="5">
        <f t="shared" si="0"/>
        <v>2.6666666666666668E-2</v>
      </c>
    </row>
    <row r="50" spans="1:6" ht="15.75">
      <c r="A50" s="1"/>
      <c r="B50" s="3"/>
      <c r="C50" s="2" t="s">
        <v>10</v>
      </c>
      <c r="D50" s="4">
        <f>2.4/150</f>
        <v>1.6E-2</v>
      </c>
      <c r="E50" s="2" t="s">
        <v>35</v>
      </c>
      <c r="F50" s="5">
        <f t="shared" si="0"/>
        <v>3.2000000000000001E-2</v>
      </c>
    </row>
    <row r="51" spans="1:6" ht="15.75">
      <c r="A51" s="1"/>
      <c r="B51" s="3"/>
      <c r="C51" s="2" t="s">
        <v>12</v>
      </c>
      <c r="D51" s="4">
        <v>2E-3</v>
      </c>
      <c r="E51" s="2" t="s">
        <v>68</v>
      </c>
      <c r="F51" s="5">
        <f t="shared" si="0"/>
        <v>4.0000000000000001E-3</v>
      </c>
    </row>
    <row r="52" spans="1:6" ht="31.5">
      <c r="A52" s="1">
        <v>5</v>
      </c>
      <c r="B52" s="3" t="s">
        <v>30</v>
      </c>
      <c r="C52" s="2" t="s">
        <v>93</v>
      </c>
      <c r="D52" s="4">
        <v>0.05</v>
      </c>
      <c r="E52" s="2" t="s">
        <v>34</v>
      </c>
      <c r="F52" s="5">
        <f t="shared" si="0"/>
        <v>0.1</v>
      </c>
    </row>
    <row r="53" spans="1:6" ht="15.75">
      <c r="A53" s="1"/>
      <c r="B53" s="3" t="s">
        <v>32</v>
      </c>
      <c r="C53" s="2" t="s">
        <v>22</v>
      </c>
      <c r="D53" s="4">
        <v>0.01</v>
      </c>
      <c r="E53" s="3" t="s">
        <v>39</v>
      </c>
      <c r="F53" s="5">
        <f t="shared" si="0"/>
        <v>0.02</v>
      </c>
    </row>
    <row r="54" spans="1:6" ht="15.75">
      <c r="A54" s="1"/>
      <c r="B54" s="3" t="s">
        <v>2</v>
      </c>
      <c r="C54" s="2" t="s">
        <v>24</v>
      </c>
      <c r="D54" s="4">
        <v>0.02</v>
      </c>
      <c r="E54" s="2" t="s">
        <v>41</v>
      </c>
      <c r="F54" s="5">
        <f t="shared" si="0"/>
        <v>0.04</v>
      </c>
    </row>
    <row r="55" spans="1:6" ht="15.75">
      <c r="A55" s="1"/>
      <c r="B55" s="3" t="s">
        <v>3</v>
      </c>
      <c r="C55" s="2" t="s">
        <v>79</v>
      </c>
      <c r="D55" s="4">
        <v>0.05</v>
      </c>
      <c r="E55" s="2" t="s">
        <v>57</v>
      </c>
      <c r="F55" s="5">
        <f t="shared" si="0"/>
        <v>0.1</v>
      </c>
    </row>
    <row r="56" spans="1:6" ht="15.75">
      <c r="A56" s="1"/>
      <c r="B56" s="3" t="s">
        <v>31</v>
      </c>
      <c r="C56" s="2" t="s">
        <v>3</v>
      </c>
      <c r="D56" s="4">
        <v>0.05</v>
      </c>
      <c r="E56" s="2" t="s">
        <v>51</v>
      </c>
      <c r="F56" s="5">
        <f t="shared" si="0"/>
        <v>0.1</v>
      </c>
    </row>
    <row r="57" spans="1:6" ht="15.75">
      <c r="A57" s="1"/>
      <c r="B57" s="3"/>
      <c r="C57" s="2" t="s">
        <v>11</v>
      </c>
      <c r="D57" s="4">
        <f>0.195/150</f>
        <v>1.2999999999999999E-3</v>
      </c>
      <c r="E57" s="2" t="s">
        <v>42</v>
      </c>
      <c r="F57" s="5">
        <f t="shared" si="0"/>
        <v>2.5999999999999999E-3</v>
      </c>
    </row>
    <row r="58" spans="1:6" ht="15.75">
      <c r="A58" s="1"/>
      <c r="B58" s="3"/>
      <c r="C58" s="2" t="s">
        <v>33</v>
      </c>
      <c r="D58" s="4">
        <v>8.3000000000000004E-2</v>
      </c>
      <c r="E58" s="2" t="s">
        <v>58</v>
      </c>
      <c r="F58" s="5">
        <f t="shared" si="0"/>
        <v>0.16600000000000001</v>
      </c>
    </row>
    <row r="59" spans="1:6" ht="15.75">
      <c r="A59" s="1"/>
      <c r="B59" s="3"/>
      <c r="C59" s="2" t="s">
        <v>101</v>
      </c>
      <c r="D59" s="4">
        <v>1</v>
      </c>
      <c r="E59" s="2" t="s">
        <v>59</v>
      </c>
      <c r="F59" s="5">
        <f t="shared" si="0"/>
        <v>2</v>
      </c>
    </row>
    <row r="60" spans="1:6" ht="15.75">
      <c r="A60" s="1"/>
      <c r="B60" s="3"/>
      <c r="C60" s="2" t="s">
        <v>81</v>
      </c>
      <c r="D60" s="4">
        <v>1.0999999999999999E-2</v>
      </c>
      <c r="E60" s="2" t="s">
        <v>48</v>
      </c>
      <c r="F60" s="5">
        <f t="shared" si="0"/>
        <v>2.1999999999999999E-2</v>
      </c>
    </row>
    <row r="61" spans="1:6" ht="15.75">
      <c r="A61" s="1"/>
      <c r="B61" s="3"/>
      <c r="C61" s="2" t="s">
        <v>23</v>
      </c>
      <c r="D61" s="4">
        <v>2.1000000000000001E-2</v>
      </c>
      <c r="E61" s="2" t="s">
        <v>60</v>
      </c>
      <c r="F61" s="5">
        <f t="shared" si="0"/>
        <v>4.2000000000000003E-2</v>
      </c>
    </row>
    <row r="62" spans="1:6" ht="15.75">
      <c r="A62" s="1"/>
      <c r="B62" s="3"/>
      <c r="C62" s="2" t="s">
        <v>91</v>
      </c>
      <c r="D62" s="4">
        <v>8.0000000000000002E-3</v>
      </c>
      <c r="E62" s="2" t="s">
        <v>37</v>
      </c>
      <c r="F62" s="5">
        <f t="shared" si="0"/>
        <v>1.6E-2</v>
      </c>
    </row>
    <row r="63" spans="1:6" ht="15.75">
      <c r="A63" s="1"/>
      <c r="B63" s="3"/>
      <c r="C63" s="2" t="s">
        <v>10</v>
      </c>
      <c r="D63" s="4">
        <v>0.02</v>
      </c>
      <c r="E63" s="2" t="s">
        <v>35</v>
      </c>
      <c r="F63" s="5">
        <f t="shared" si="0"/>
        <v>0.04</v>
      </c>
    </row>
    <row r="64" spans="1:6" ht="15.75">
      <c r="A64" s="1"/>
      <c r="B64" s="3"/>
      <c r="C64" s="2" t="s">
        <v>80</v>
      </c>
      <c r="D64" s="4">
        <v>3.0000000000000001E-3</v>
      </c>
      <c r="E64" s="1" t="s">
        <v>45</v>
      </c>
      <c r="F64" s="5">
        <f t="shared" si="0"/>
        <v>6.0000000000000001E-3</v>
      </c>
    </row>
    <row r="65" spans="1:6" ht="15.75">
      <c r="A65" s="1"/>
      <c r="B65" s="3"/>
      <c r="C65" s="2" t="s">
        <v>12</v>
      </c>
      <c r="D65" s="4">
        <f>0.002</f>
        <v>2E-3</v>
      </c>
      <c r="E65" s="2" t="s">
        <v>68</v>
      </c>
      <c r="F65" s="5">
        <f t="shared" si="0"/>
        <v>4.0000000000000001E-3</v>
      </c>
    </row>
    <row r="66" spans="1:6" ht="31.5">
      <c r="A66" s="1">
        <v>6</v>
      </c>
      <c r="B66" s="3" t="s">
        <v>30</v>
      </c>
      <c r="C66" s="2" t="s">
        <v>93</v>
      </c>
      <c r="D66" s="4">
        <v>0.05</v>
      </c>
      <c r="E66" s="2" t="s">
        <v>34</v>
      </c>
      <c r="F66" s="5">
        <f t="shared" si="0"/>
        <v>0.1</v>
      </c>
    </row>
    <row r="67" spans="1:6" ht="15.75">
      <c r="A67" s="1"/>
      <c r="B67" s="3" t="s">
        <v>1</v>
      </c>
      <c r="C67" s="2" t="s">
        <v>85</v>
      </c>
      <c r="D67" s="4">
        <v>0.01</v>
      </c>
      <c r="E67" s="3" t="s">
        <v>39</v>
      </c>
      <c r="F67" s="5">
        <f t="shared" si="0"/>
        <v>0.02</v>
      </c>
    </row>
    <row r="68" spans="1:6" ht="15.75">
      <c r="A68" s="1"/>
      <c r="B68" s="3" t="s">
        <v>18</v>
      </c>
      <c r="C68" s="2" t="s">
        <v>96</v>
      </c>
      <c r="D68" s="4">
        <v>0.05</v>
      </c>
      <c r="E68" s="2" t="s">
        <v>69</v>
      </c>
      <c r="F68" s="5">
        <f t="shared" si="0"/>
        <v>0.1</v>
      </c>
    </row>
    <row r="69" spans="1:6" ht="15.75">
      <c r="A69" s="1"/>
      <c r="B69" s="3" t="s">
        <v>3</v>
      </c>
      <c r="C69" s="2" t="s">
        <v>18</v>
      </c>
      <c r="D69" s="4">
        <v>0.05</v>
      </c>
      <c r="E69" s="2"/>
      <c r="F69" s="5">
        <f t="shared" si="0"/>
        <v>0.1</v>
      </c>
    </row>
    <row r="70" spans="1:6" ht="15.75">
      <c r="A70" s="1"/>
      <c r="B70" s="3" t="s">
        <v>31</v>
      </c>
      <c r="C70" s="2" t="s">
        <v>3</v>
      </c>
      <c r="D70" s="4">
        <v>0.05</v>
      </c>
      <c r="E70" s="2" t="s">
        <v>51</v>
      </c>
      <c r="F70" s="5">
        <f t="shared" si="0"/>
        <v>0.1</v>
      </c>
    </row>
    <row r="71" spans="1:6" ht="15.75">
      <c r="A71" s="1"/>
      <c r="B71" s="3"/>
      <c r="C71" s="2" t="s">
        <v>11</v>
      </c>
      <c r="D71" s="4">
        <f>0.195/150</f>
        <v>1.2999999999999999E-3</v>
      </c>
      <c r="E71" s="2" t="s">
        <v>42</v>
      </c>
      <c r="F71" s="5">
        <f t="shared" si="0"/>
        <v>2.5999999999999999E-3</v>
      </c>
    </row>
    <row r="72" spans="1:6" ht="15.75">
      <c r="A72" s="1"/>
      <c r="B72" s="3"/>
      <c r="C72" s="2" t="s">
        <v>94</v>
      </c>
      <c r="D72" s="4">
        <v>0.02</v>
      </c>
      <c r="E72" s="2" t="s">
        <v>35</v>
      </c>
      <c r="F72" s="5">
        <f t="shared" ref="F72:F119" si="2">D72*2</f>
        <v>0.04</v>
      </c>
    </row>
    <row r="73" spans="1:6" ht="15.75">
      <c r="A73" s="1"/>
      <c r="B73" s="3"/>
      <c r="C73" s="2" t="s">
        <v>80</v>
      </c>
      <c r="D73" s="4">
        <v>3.0000000000000001E-3</v>
      </c>
      <c r="E73" s="1" t="s">
        <v>45</v>
      </c>
      <c r="F73" s="5">
        <f t="shared" si="2"/>
        <v>6.0000000000000001E-3</v>
      </c>
    </row>
    <row r="74" spans="1:6" ht="15.75">
      <c r="A74" s="1"/>
      <c r="B74" s="3"/>
      <c r="C74" s="2" t="s">
        <v>24</v>
      </c>
      <c r="D74" s="4">
        <v>0.02</v>
      </c>
      <c r="E74" s="2" t="s">
        <v>41</v>
      </c>
      <c r="F74" s="5">
        <f t="shared" si="2"/>
        <v>0.04</v>
      </c>
    </row>
    <row r="75" spans="1:6" ht="15.75">
      <c r="A75" s="1"/>
      <c r="B75" s="3"/>
      <c r="C75" s="2" t="s">
        <v>12</v>
      </c>
      <c r="D75" s="4">
        <f>0.002</f>
        <v>2E-3</v>
      </c>
      <c r="E75" s="2" t="s">
        <v>68</v>
      </c>
      <c r="F75" s="5">
        <f t="shared" ref="F75" si="3">D75*2</f>
        <v>4.0000000000000001E-3</v>
      </c>
    </row>
    <row r="76" spans="1:6" ht="15.75">
      <c r="A76" s="1">
        <v>7</v>
      </c>
      <c r="B76" s="3" t="s">
        <v>28</v>
      </c>
      <c r="C76" s="2" t="s">
        <v>99</v>
      </c>
      <c r="D76" s="4">
        <f>10.2/80</f>
        <v>0.1275</v>
      </c>
      <c r="E76" s="2" t="s">
        <v>44</v>
      </c>
      <c r="F76" s="5">
        <f t="shared" si="2"/>
        <v>0.255</v>
      </c>
    </row>
    <row r="77" spans="1:6" ht="15.75">
      <c r="A77" s="1"/>
      <c r="B77" s="3" t="s">
        <v>0</v>
      </c>
      <c r="C77" s="2" t="s">
        <v>84</v>
      </c>
      <c r="D77" s="4">
        <f>1.6/80</f>
        <v>0.02</v>
      </c>
      <c r="E77" s="2" t="s">
        <v>61</v>
      </c>
      <c r="F77" s="5">
        <f t="shared" si="2"/>
        <v>0.04</v>
      </c>
    </row>
    <row r="78" spans="1:6" ht="15.75">
      <c r="A78" s="1"/>
      <c r="B78" s="3"/>
      <c r="C78" s="2" t="s">
        <v>10</v>
      </c>
      <c r="D78" s="4">
        <f>2.4/80</f>
        <v>0.03</v>
      </c>
      <c r="E78" s="2" t="s">
        <v>35</v>
      </c>
      <c r="F78" s="5">
        <f t="shared" si="2"/>
        <v>0.06</v>
      </c>
    </row>
    <row r="79" spans="1:6" ht="15.75">
      <c r="A79" s="1"/>
      <c r="B79" s="3"/>
      <c r="C79" s="2" t="s">
        <v>101</v>
      </c>
      <c r="D79" s="4">
        <v>1</v>
      </c>
      <c r="E79" s="2" t="s">
        <v>59</v>
      </c>
      <c r="F79" s="5">
        <f t="shared" si="2"/>
        <v>2</v>
      </c>
    </row>
    <row r="80" spans="1:6" ht="15.75">
      <c r="A80" s="1"/>
      <c r="B80" s="3"/>
      <c r="C80" s="2" t="s">
        <v>74</v>
      </c>
      <c r="D80" s="4">
        <v>1E-3</v>
      </c>
      <c r="E80" s="1" t="s">
        <v>38</v>
      </c>
      <c r="F80" s="5">
        <f t="shared" si="2"/>
        <v>2E-3</v>
      </c>
    </row>
    <row r="81" spans="1:6" ht="15.75">
      <c r="A81" s="1"/>
      <c r="B81" s="3"/>
      <c r="C81" s="2" t="s">
        <v>95</v>
      </c>
      <c r="D81" s="4">
        <f>0.38/80</f>
        <v>4.7499999999999999E-3</v>
      </c>
      <c r="E81" s="2" t="s">
        <v>62</v>
      </c>
      <c r="F81" s="5">
        <f t="shared" si="2"/>
        <v>9.4999999999999998E-3</v>
      </c>
    </row>
    <row r="82" spans="1:6" ht="15.75">
      <c r="A82" s="1"/>
      <c r="B82" s="3"/>
      <c r="C82" s="2" t="s">
        <v>98</v>
      </c>
      <c r="D82" s="4">
        <f>0.3/80</f>
        <v>3.7499999999999999E-3</v>
      </c>
      <c r="E82" s="2" t="s">
        <v>63</v>
      </c>
      <c r="F82" s="5">
        <f t="shared" si="2"/>
        <v>7.4999999999999997E-3</v>
      </c>
    </row>
    <row r="83" spans="1:6" ht="15.75">
      <c r="A83" s="1"/>
      <c r="B83" s="3"/>
      <c r="C83" s="2" t="s">
        <v>11</v>
      </c>
      <c r="D83" s="4">
        <f>0.195/150</f>
        <v>1.2999999999999999E-3</v>
      </c>
      <c r="E83" s="2" t="s">
        <v>42</v>
      </c>
      <c r="F83" s="5">
        <f t="shared" si="2"/>
        <v>2.5999999999999999E-3</v>
      </c>
    </row>
    <row r="84" spans="1:6" ht="15.75">
      <c r="A84" s="1"/>
      <c r="B84" s="3"/>
      <c r="C84" s="2" t="s">
        <v>10</v>
      </c>
      <c r="D84" s="4">
        <v>0.02</v>
      </c>
      <c r="E84" s="2" t="s">
        <v>35</v>
      </c>
      <c r="F84" s="5">
        <f t="shared" si="2"/>
        <v>0.04</v>
      </c>
    </row>
    <row r="85" spans="1:6" ht="15.75">
      <c r="A85" s="1"/>
      <c r="B85" s="3"/>
      <c r="C85" s="2" t="s">
        <v>12</v>
      </c>
      <c r="D85" s="4">
        <f>0.002</f>
        <v>2E-3</v>
      </c>
      <c r="E85" s="2" t="s">
        <v>68</v>
      </c>
      <c r="F85" s="5">
        <f t="shared" si="2"/>
        <v>4.0000000000000001E-3</v>
      </c>
    </row>
    <row r="86" spans="1:6" ht="31.5">
      <c r="A86" s="1">
        <v>8</v>
      </c>
      <c r="B86" s="3" t="s">
        <v>5</v>
      </c>
      <c r="C86" s="2" t="s">
        <v>77</v>
      </c>
      <c r="D86" s="4">
        <f>52.5/250</f>
        <v>0.21</v>
      </c>
      <c r="E86" s="2" t="s">
        <v>47</v>
      </c>
      <c r="F86" s="5">
        <f t="shared" si="2"/>
        <v>0.42</v>
      </c>
    </row>
    <row r="87" spans="1:6" ht="31.5">
      <c r="A87" s="1"/>
      <c r="B87" s="3" t="s">
        <v>9</v>
      </c>
      <c r="C87" s="2" t="s">
        <v>85</v>
      </c>
      <c r="D87" s="4">
        <f>0.01</f>
        <v>0.01</v>
      </c>
      <c r="E87" s="3" t="s">
        <v>39</v>
      </c>
      <c r="F87" s="5">
        <f t="shared" si="2"/>
        <v>0.02</v>
      </c>
    </row>
    <row r="88" spans="1:6" ht="15.75">
      <c r="A88" s="1"/>
      <c r="B88" s="3" t="s">
        <v>18</v>
      </c>
      <c r="C88" s="2" t="s">
        <v>88</v>
      </c>
      <c r="D88" s="4">
        <v>1.4E-2</v>
      </c>
      <c r="E88" s="2" t="s">
        <v>40</v>
      </c>
      <c r="F88" s="5">
        <f t="shared" si="2"/>
        <v>2.8000000000000001E-2</v>
      </c>
    </row>
    <row r="89" spans="1:6" ht="15.75">
      <c r="A89" s="1"/>
      <c r="B89" s="3" t="s">
        <v>3</v>
      </c>
      <c r="C89" s="2" t="s">
        <v>87</v>
      </c>
      <c r="D89" s="4">
        <f>37.5/250</f>
        <v>0.15</v>
      </c>
      <c r="E89" s="2" t="s">
        <v>46</v>
      </c>
      <c r="F89" s="5">
        <f t="shared" si="2"/>
        <v>0.3</v>
      </c>
    </row>
    <row r="90" spans="1:6" ht="15.75">
      <c r="A90" s="1"/>
      <c r="B90" s="3" t="s">
        <v>6</v>
      </c>
      <c r="C90" s="2" t="s">
        <v>91</v>
      </c>
      <c r="D90" s="4">
        <v>8.0000000000000002E-3</v>
      </c>
      <c r="E90" s="2" t="s">
        <v>37</v>
      </c>
      <c r="F90" s="5">
        <f t="shared" si="2"/>
        <v>1.6E-2</v>
      </c>
    </row>
    <row r="91" spans="1:6" ht="15.75">
      <c r="A91" s="1"/>
      <c r="B91" s="3"/>
      <c r="C91" s="2" t="s">
        <v>81</v>
      </c>
      <c r="D91" s="4">
        <v>5.0000000000000001E-3</v>
      </c>
      <c r="E91" s="2" t="s">
        <v>48</v>
      </c>
      <c r="F91" s="5">
        <f t="shared" si="2"/>
        <v>0.01</v>
      </c>
    </row>
    <row r="92" spans="1:6" ht="15.75">
      <c r="A92" s="1"/>
      <c r="B92" s="3"/>
      <c r="C92" s="2" t="s">
        <v>90</v>
      </c>
      <c r="D92" s="4">
        <v>5.0000000000000001E-3</v>
      </c>
      <c r="E92" s="2" t="s">
        <v>49</v>
      </c>
      <c r="F92" s="5">
        <f t="shared" si="2"/>
        <v>0.01</v>
      </c>
    </row>
    <row r="93" spans="1:6" ht="15.75">
      <c r="A93" s="1"/>
      <c r="B93" s="3"/>
      <c r="C93" s="2" t="s">
        <v>91</v>
      </c>
      <c r="D93" s="4">
        <v>5.0000000000000001E-3</v>
      </c>
      <c r="E93" s="2" t="s">
        <v>37</v>
      </c>
      <c r="F93" s="5">
        <f t="shared" si="2"/>
        <v>0.01</v>
      </c>
    </row>
    <row r="94" spans="1:6" ht="15.75">
      <c r="A94" s="1"/>
      <c r="B94" s="3"/>
      <c r="C94" s="2" t="s">
        <v>100</v>
      </c>
      <c r="D94" s="4">
        <v>5.0000000000000001E-3</v>
      </c>
      <c r="E94" s="2" t="s">
        <v>50</v>
      </c>
      <c r="F94" s="5">
        <f t="shared" si="2"/>
        <v>0.01</v>
      </c>
    </row>
    <row r="95" spans="1:6" ht="15.75">
      <c r="A95" s="1"/>
      <c r="B95" s="3"/>
      <c r="C95" s="2" t="s">
        <v>3</v>
      </c>
      <c r="D95" s="4">
        <v>0.05</v>
      </c>
      <c r="E95" s="2" t="s">
        <v>51</v>
      </c>
      <c r="F95" s="5">
        <f t="shared" si="2"/>
        <v>0.1</v>
      </c>
    </row>
    <row r="96" spans="1:6" ht="15.75">
      <c r="A96" s="1"/>
      <c r="B96" s="3"/>
      <c r="C96" s="2" t="s">
        <v>6</v>
      </c>
      <c r="D96" s="4">
        <f>3.08/150</f>
        <v>2.0533333333333334E-2</v>
      </c>
      <c r="E96" s="2" t="s">
        <v>52</v>
      </c>
      <c r="F96" s="5">
        <f t="shared" si="2"/>
        <v>4.1066666666666668E-2</v>
      </c>
    </row>
    <row r="97" spans="1:6" ht="15.75">
      <c r="A97" s="1"/>
      <c r="B97" s="3"/>
      <c r="C97" s="2" t="s">
        <v>10</v>
      </c>
      <c r="D97" s="4">
        <f>2.3/150</f>
        <v>1.5333333333333332E-2</v>
      </c>
      <c r="E97" s="2" t="s">
        <v>35</v>
      </c>
      <c r="F97" s="5">
        <f t="shared" si="2"/>
        <v>3.0666666666666665E-2</v>
      </c>
    </row>
    <row r="98" spans="1:6" ht="15.75">
      <c r="A98" s="1"/>
      <c r="B98" s="3"/>
      <c r="C98" s="2" t="s">
        <v>18</v>
      </c>
      <c r="D98" s="4">
        <v>0.05</v>
      </c>
      <c r="E98" s="2"/>
      <c r="F98" s="5">
        <f t="shared" si="2"/>
        <v>0.1</v>
      </c>
    </row>
    <row r="99" spans="1:6" ht="15.75">
      <c r="A99" s="1"/>
      <c r="B99" s="3"/>
      <c r="C99" s="2" t="s">
        <v>12</v>
      </c>
      <c r="D99" s="4">
        <f>0.002</f>
        <v>2E-3</v>
      </c>
      <c r="E99" s="2" t="s">
        <v>68</v>
      </c>
      <c r="F99" s="5">
        <f t="shared" ref="F99" si="4">D99*2</f>
        <v>4.0000000000000001E-3</v>
      </c>
    </row>
    <row r="100" spans="1:6" ht="31.5">
      <c r="A100" s="1">
        <v>9</v>
      </c>
      <c r="B100" s="3" t="s">
        <v>17</v>
      </c>
      <c r="C100" s="2" t="s">
        <v>92</v>
      </c>
      <c r="D100" s="4">
        <v>3.5000000000000003E-2</v>
      </c>
      <c r="E100" s="2" t="s">
        <v>64</v>
      </c>
      <c r="F100" s="5">
        <f t="shared" si="2"/>
        <v>7.0000000000000007E-2</v>
      </c>
    </row>
    <row r="101" spans="1:6" ht="15.75">
      <c r="A101" s="1"/>
      <c r="B101" s="3" t="s">
        <v>0</v>
      </c>
      <c r="C101" s="2" t="s">
        <v>85</v>
      </c>
      <c r="D101" s="4">
        <v>7.0000000000000001E-3</v>
      </c>
      <c r="E101" s="3" t="s">
        <v>39</v>
      </c>
      <c r="F101" s="5">
        <f t="shared" si="2"/>
        <v>1.4E-2</v>
      </c>
    </row>
    <row r="102" spans="1:6" ht="15.75">
      <c r="A102" s="1"/>
      <c r="B102" s="3" t="s">
        <v>25</v>
      </c>
      <c r="C102" s="2" t="s">
        <v>10</v>
      </c>
      <c r="D102" s="4">
        <v>5.0000000000000001E-3</v>
      </c>
      <c r="E102" s="2" t="s">
        <v>35</v>
      </c>
      <c r="F102" s="5">
        <f t="shared" si="2"/>
        <v>0.01</v>
      </c>
    </row>
    <row r="103" spans="1:6" ht="15.75">
      <c r="A103" s="1"/>
      <c r="B103" s="3" t="s">
        <v>27</v>
      </c>
      <c r="C103" s="2" t="s">
        <v>23</v>
      </c>
      <c r="D103" s="4">
        <v>7.4999999999999997E-2</v>
      </c>
      <c r="E103" s="2" t="s">
        <v>60</v>
      </c>
      <c r="F103" s="5">
        <f t="shared" si="2"/>
        <v>0.15</v>
      </c>
    </row>
    <row r="104" spans="1:6" ht="15.75">
      <c r="A104" s="1"/>
      <c r="B104" s="3"/>
      <c r="C104" s="2" t="s">
        <v>22</v>
      </c>
      <c r="D104" s="4">
        <v>0.01</v>
      </c>
      <c r="E104" s="3" t="s">
        <v>39</v>
      </c>
      <c r="F104" s="5">
        <f t="shared" si="2"/>
        <v>0.02</v>
      </c>
    </row>
    <row r="105" spans="1:6" ht="15.75">
      <c r="A105" s="1"/>
      <c r="B105" s="3"/>
      <c r="C105" s="2" t="s">
        <v>24</v>
      </c>
      <c r="D105" s="4">
        <v>0.02</v>
      </c>
      <c r="E105" s="2" t="s">
        <v>41</v>
      </c>
      <c r="F105" s="5">
        <f t="shared" si="2"/>
        <v>0.04</v>
      </c>
    </row>
    <row r="106" spans="1:6" ht="15.75">
      <c r="A106" s="1"/>
      <c r="B106" s="3"/>
      <c r="C106" s="2" t="s">
        <v>11</v>
      </c>
      <c r="D106" s="4">
        <f>0.195/150</f>
        <v>1.2999999999999999E-3</v>
      </c>
      <c r="E106" s="2" t="s">
        <v>42</v>
      </c>
      <c r="F106" s="5">
        <f t="shared" si="2"/>
        <v>2.5999999999999999E-3</v>
      </c>
    </row>
    <row r="107" spans="1:6" ht="15.75">
      <c r="A107" s="1"/>
      <c r="B107" s="3"/>
      <c r="C107" s="2" t="s">
        <v>10</v>
      </c>
      <c r="D107" s="4">
        <v>0.02</v>
      </c>
      <c r="E107" s="2" t="s">
        <v>35</v>
      </c>
      <c r="F107" s="5">
        <f t="shared" si="2"/>
        <v>0.04</v>
      </c>
    </row>
    <row r="108" spans="1:6" ht="15.75">
      <c r="A108" s="1"/>
      <c r="B108" s="3"/>
      <c r="C108" s="2" t="s">
        <v>12</v>
      </c>
      <c r="D108" s="4">
        <f>0.002</f>
        <v>2E-3</v>
      </c>
      <c r="E108" s="2" t="s">
        <v>68</v>
      </c>
      <c r="F108" s="5">
        <f t="shared" ref="F108" si="5">D108*2</f>
        <v>4.0000000000000001E-3</v>
      </c>
    </row>
    <row r="109" spans="1:6" ht="31.5">
      <c r="A109" s="1">
        <v>10</v>
      </c>
      <c r="B109" s="3" t="s">
        <v>29</v>
      </c>
      <c r="C109" s="2" t="s">
        <v>15</v>
      </c>
      <c r="D109" s="4">
        <v>5.8000000000000003E-2</v>
      </c>
      <c r="E109" s="2" t="s">
        <v>65</v>
      </c>
      <c r="F109" s="5">
        <f t="shared" si="2"/>
        <v>0.11600000000000001</v>
      </c>
    </row>
    <row r="110" spans="1:6" ht="15.75">
      <c r="A110" s="1"/>
      <c r="B110" s="3" t="s">
        <v>8</v>
      </c>
      <c r="C110" s="2" t="s">
        <v>85</v>
      </c>
      <c r="D110" s="4">
        <v>0.01</v>
      </c>
      <c r="E110" s="3" t="s">
        <v>39</v>
      </c>
      <c r="F110" s="5">
        <f t="shared" si="2"/>
        <v>0.02</v>
      </c>
    </row>
    <row r="111" spans="1:6" ht="15.75">
      <c r="A111" s="1"/>
      <c r="B111" s="3" t="s">
        <v>13</v>
      </c>
      <c r="C111" s="2" t="s">
        <v>82</v>
      </c>
      <c r="D111" s="4">
        <v>7.5999999999999998E-2</v>
      </c>
      <c r="E111" s="2" t="s">
        <v>66</v>
      </c>
      <c r="F111" s="5">
        <f t="shared" si="2"/>
        <v>0.152</v>
      </c>
    </row>
    <row r="112" spans="1:6" ht="15.75">
      <c r="A112" s="1"/>
      <c r="B112" s="3"/>
      <c r="C112" s="2" t="s">
        <v>81</v>
      </c>
      <c r="D112" s="4">
        <v>1.0999999999999999E-2</v>
      </c>
      <c r="E112" s="2" t="s">
        <v>48</v>
      </c>
      <c r="F112" s="5">
        <f t="shared" si="2"/>
        <v>2.1999999999999999E-2</v>
      </c>
    </row>
    <row r="113" spans="1:6" ht="15.75">
      <c r="A113" s="1"/>
      <c r="B113" s="3"/>
      <c r="C113" s="2" t="s">
        <v>102</v>
      </c>
      <c r="D113" s="4">
        <v>1</v>
      </c>
      <c r="E113" s="2" t="s">
        <v>59</v>
      </c>
      <c r="F113" s="5">
        <f t="shared" si="2"/>
        <v>2</v>
      </c>
    </row>
    <row r="114" spans="1:6" ht="15.75">
      <c r="A114" s="1"/>
      <c r="B114" s="3"/>
      <c r="C114" s="2" t="s">
        <v>23</v>
      </c>
      <c r="D114" s="4">
        <v>2.1000000000000001E-2</v>
      </c>
      <c r="E114" s="2" t="s">
        <v>60</v>
      </c>
      <c r="F114" s="5">
        <f t="shared" si="2"/>
        <v>4.2000000000000003E-2</v>
      </c>
    </row>
    <row r="115" spans="1:6" ht="15.75">
      <c r="A115" s="1"/>
      <c r="B115" s="3"/>
      <c r="C115" s="2" t="s">
        <v>108</v>
      </c>
      <c r="D115" s="4">
        <v>5.0000000000000001E-3</v>
      </c>
      <c r="E115" s="2" t="s">
        <v>37</v>
      </c>
      <c r="F115" s="5">
        <f t="shared" si="2"/>
        <v>0.01</v>
      </c>
    </row>
    <row r="116" spans="1:6" ht="15.75">
      <c r="A116" s="1"/>
      <c r="B116" s="3"/>
      <c r="C116" s="2" t="s">
        <v>3</v>
      </c>
      <c r="D116" s="4">
        <v>0.05</v>
      </c>
      <c r="E116" s="2" t="s">
        <v>51</v>
      </c>
      <c r="F116" s="5">
        <f t="shared" si="2"/>
        <v>0.1</v>
      </c>
    </row>
    <row r="117" spans="1:6" ht="15.75">
      <c r="A117" s="1"/>
      <c r="B117" s="3"/>
      <c r="C117" s="2" t="s">
        <v>83</v>
      </c>
      <c r="D117" s="4">
        <f>0.3/150</f>
        <v>2E-3</v>
      </c>
      <c r="E117" s="2" t="s">
        <v>67</v>
      </c>
      <c r="F117" s="5">
        <f t="shared" si="2"/>
        <v>4.0000000000000001E-3</v>
      </c>
    </row>
    <row r="118" spans="1:6" ht="15.75">
      <c r="A118" s="1"/>
      <c r="B118" s="3"/>
      <c r="C118" s="2" t="s">
        <v>10</v>
      </c>
      <c r="D118" s="4">
        <v>0.02</v>
      </c>
      <c r="E118" s="2" t="s">
        <v>35</v>
      </c>
      <c r="F118" s="5">
        <f t="shared" si="2"/>
        <v>0.04</v>
      </c>
    </row>
    <row r="119" spans="1:6" ht="15.75">
      <c r="A119" s="1"/>
      <c r="B119" s="3"/>
      <c r="C119" s="2" t="s">
        <v>12</v>
      </c>
      <c r="D119" s="4">
        <f>0.002</f>
        <v>2E-3</v>
      </c>
      <c r="E119" s="2" t="s">
        <v>68</v>
      </c>
      <c r="F119" s="5">
        <f t="shared" si="2"/>
        <v>4.0000000000000001E-3</v>
      </c>
    </row>
    <row r="120" spans="1:6" s="12" customFormat="1">
      <c r="C120" s="12" t="s">
        <v>107</v>
      </c>
      <c r="D120" s="13">
        <f>SUM(D3:D118)</f>
        <v>7.1905939393939331</v>
      </c>
      <c r="F120" s="13">
        <f>SUM(F3:F119)</f>
        <v>16.139354545454534</v>
      </c>
    </row>
    <row r="121" spans="1:6" s="20" customFormat="1">
      <c r="D121" s="21"/>
      <c r="F121" s="21"/>
    </row>
    <row r="122" spans="1:6" hidden="1">
      <c r="B122" s="18" t="s">
        <v>109</v>
      </c>
      <c r="C122" s="11" t="s">
        <v>106</v>
      </c>
    </row>
    <row r="123" spans="1:6" ht="15.75" hidden="1">
      <c r="B123">
        <v>1</v>
      </c>
      <c r="C123" s="14" t="s">
        <v>23</v>
      </c>
      <c r="D123" s="15">
        <f>D7+D61+D103+D114</f>
        <v>0.19199999999999998</v>
      </c>
      <c r="E123" s="15"/>
      <c r="F123" s="15">
        <f>F7+F61+F103+F114</f>
        <v>0.38399999999999995</v>
      </c>
    </row>
    <row r="124" spans="1:6" ht="15.75" hidden="1">
      <c r="B124">
        <f>B123+1</f>
        <v>2</v>
      </c>
      <c r="C124" s="14" t="s">
        <v>74</v>
      </c>
      <c r="D124" s="9">
        <f>D18+D80</f>
        <v>2E-3</v>
      </c>
      <c r="E124" s="9"/>
      <c r="F124" s="9">
        <f>F18+F80</f>
        <v>5.0000000000000001E-3</v>
      </c>
    </row>
    <row r="125" spans="1:6" ht="15.75" hidden="1">
      <c r="B125">
        <f t="shared" ref="B125:B159" si="6">B124+1</f>
        <v>3</v>
      </c>
      <c r="C125" s="14" t="s">
        <v>112</v>
      </c>
      <c r="D125" s="15">
        <f>D39</f>
        <v>0.08</v>
      </c>
      <c r="E125" s="15"/>
      <c r="F125" s="15">
        <f>F39</f>
        <v>0.16</v>
      </c>
    </row>
    <row r="126" spans="1:6" ht="15.75" hidden="1">
      <c r="B126">
        <f t="shared" si="6"/>
        <v>4</v>
      </c>
      <c r="C126" s="14" t="s">
        <v>113</v>
      </c>
      <c r="D126" s="15">
        <f>D37</f>
        <v>4.7E-2</v>
      </c>
      <c r="E126" s="15"/>
      <c r="F126" s="15">
        <f>F37</f>
        <v>9.4E-2</v>
      </c>
    </row>
    <row r="127" spans="1:6" ht="15.75" hidden="1">
      <c r="B127">
        <f t="shared" si="6"/>
        <v>5</v>
      </c>
      <c r="C127" s="14" t="s">
        <v>114</v>
      </c>
      <c r="D127" s="15">
        <f>D55</f>
        <v>0.05</v>
      </c>
      <c r="E127" s="15"/>
      <c r="F127" s="15">
        <f>F55</f>
        <v>0.1</v>
      </c>
    </row>
    <row r="128" spans="1:6" ht="15.75" hidden="1">
      <c r="B128">
        <f t="shared" si="6"/>
        <v>6</v>
      </c>
      <c r="C128" s="14" t="s">
        <v>115</v>
      </c>
      <c r="D128" s="15">
        <f>D44</f>
        <v>0.08</v>
      </c>
      <c r="E128" s="15"/>
      <c r="F128" s="15">
        <f>F44</f>
        <v>0.16</v>
      </c>
    </row>
    <row r="129" spans="2:6" ht="15.75" hidden="1">
      <c r="B129">
        <f t="shared" si="6"/>
        <v>7</v>
      </c>
      <c r="C129" s="14" t="s">
        <v>116</v>
      </c>
      <c r="D129" s="15">
        <f>D86+D23</f>
        <v>0.42</v>
      </c>
      <c r="E129" s="15"/>
      <c r="F129" s="15">
        <f>F86+F23</f>
        <v>1.05</v>
      </c>
    </row>
    <row r="130" spans="2:6" ht="15.75" hidden="1">
      <c r="B130">
        <f t="shared" si="6"/>
        <v>8</v>
      </c>
      <c r="C130" s="14" t="s">
        <v>6</v>
      </c>
      <c r="D130" s="15">
        <f>D96+D33</f>
        <v>4.1066666666666668E-2</v>
      </c>
      <c r="E130" s="15"/>
      <c r="F130" s="15">
        <f>F96+F33</f>
        <v>0.10266666666666667</v>
      </c>
    </row>
    <row r="131" spans="2:6" ht="15.75" hidden="1">
      <c r="B131">
        <f t="shared" si="6"/>
        <v>9</v>
      </c>
      <c r="C131" s="14" t="s">
        <v>117</v>
      </c>
      <c r="D131" s="15">
        <f>D117</f>
        <v>2E-3</v>
      </c>
      <c r="E131" s="15"/>
      <c r="F131" s="15">
        <f>F117</f>
        <v>4.0000000000000001E-3</v>
      </c>
    </row>
    <row r="132" spans="2:6" ht="15.75" hidden="1">
      <c r="B132">
        <f t="shared" si="6"/>
        <v>10</v>
      </c>
      <c r="C132" s="14" t="s">
        <v>118</v>
      </c>
      <c r="D132" s="15">
        <f>D111</f>
        <v>7.5999999999999998E-2</v>
      </c>
      <c r="E132" s="15"/>
      <c r="F132" s="15">
        <f>F111</f>
        <v>0.152</v>
      </c>
    </row>
    <row r="133" spans="2:6" ht="15.75" hidden="1">
      <c r="B133">
        <f t="shared" si="6"/>
        <v>11</v>
      </c>
      <c r="C133" s="14" t="s">
        <v>119</v>
      </c>
      <c r="D133" s="9">
        <f>D73+D64+D21</f>
        <v>9.0000000000000011E-3</v>
      </c>
      <c r="E133" s="9"/>
      <c r="F133" s="9">
        <f>F73+F64+F21</f>
        <v>2.1000000000000001E-2</v>
      </c>
    </row>
    <row r="134" spans="2:6" ht="15.75" hidden="1">
      <c r="B134">
        <f t="shared" si="6"/>
        <v>12</v>
      </c>
      <c r="C134" s="14" t="s">
        <v>120</v>
      </c>
      <c r="D134" s="15">
        <f>D28+D40+D45+D60+D91+D112</f>
        <v>3.7727272727272727E-2</v>
      </c>
      <c r="E134" s="15"/>
      <c r="F134" s="15">
        <f>F28+F40+F45+F60+F91+F112</f>
        <v>8.0454545454545445E-2</v>
      </c>
    </row>
    <row r="135" spans="2:6" ht="15.75" hidden="1">
      <c r="B135">
        <f t="shared" si="6"/>
        <v>13</v>
      </c>
      <c r="C135" s="14" t="s">
        <v>121</v>
      </c>
      <c r="D135" s="15">
        <f>D3</f>
        <v>2.5000000000000001E-2</v>
      </c>
      <c r="E135" s="15"/>
      <c r="F135" s="15">
        <f>F3</f>
        <v>0.05</v>
      </c>
    </row>
    <row r="136" spans="2:6" ht="15.75" hidden="1">
      <c r="B136">
        <f t="shared" si="6"/>
        <v>14</v>
      </c>
      <c r="C136" s="14" t="s">
        <v>122</v>
      </c>
      <c r="D136" s="15">
        <f>D77</f>
        <v>0.02</v>
      </c>
      <c r="E136" s="15"/>
      <c r="F136" s="15">
        <f>F77</f>
        <v>0.04</v>
      </c>
    </row>
    <row r="137" spans="2:6" ht="47.25" hidden="1">
      <c r="B137">
        <f t="shared" si="6"/>
        <v>15</v>
      </c>
      <c r="C137" s="16" t="s">
        <v>123</v>
      </c>
      <c r="D137" s="17">
        <f>D4+D8+D24+D38+D53+D67+D87+D101+D104+D110</f>
        <v>9.1999999999999998E-2</v>
      </c>
      <c r="E137" s="17"/>
      <c r="F137" s="17">
        <f>F4+F8+F24+F38+F53+F67+F87+F101+F104+F110</f>
        <v>0.19400000000000001</v>
      </c>
    </row>
    <row r="138" spans="2:6" ht="15.75" hidden="1">
      <c r="B138">
        <f t="shared" si="6"/>
        <v>16</v>
      </c>
      <c r="C138" s="14" t="s">
        <v>124</v>
      </c>
      <c r="D138" s="15">
        <f>D26+D89</f>
        <v>0.3</v>
      </c>
      <c r="E138" s="15"/>
      <c r="F138" s="15">
        <f>F26+F89</f>
        <v>0.75</v>
      </c>
    </row>
    <row r="139" spans="2:6" ht="31.5" hidden="1">
      <c r="B139">
        <f t="shared" si="6"/>
        <v>17</v>
      </c>
      <c r="C139" s="16" t="s">
        <v>125</v>
      </c>
      <c r="D139" s="15">
        <f>D5+D25+D88</f>
        <v>0.20800000000000002</v>
      </c>
      <c r="E139" s="15"/>
      <c r="F139" s="15">
        <f>F5+F25+F88</f>
        <v>0.43</v>
      </c>
    </row>
    <row r="140" spans="2:6" ht="15.75" hidden="1">
      <c r="B140">
        <f t="shared" si="6"/>
        <v>18</v>
      </c>
      <c r="C140" s="14" t="s">
        <v>126</v>
      </c>
      <c r="D140" s="15">
        <f>D29+D41+D46+D92</f>
        <v>1.6E-2</v>
      </c>
      <c r="E140" s="15"/>
      <c r="F140" s="15">
        <f>F29+F41+F46+F92</f>
        <v>3.6999999999999998E-2</v>
      </c>
    </row>
    <row r="141" spans="2:6" ht="15.75" hidden="1">
      <c r="B141">
        <f t="shared" si="6"/>
        <v>19</v>
      </c>
      <c r="C141" s="14" t="s">
        <v>127</v>
      </c>
      <c r="D141" s="15">
        <f>D14</f>
        <v>3.6999999999999998E-2</v>
      </c>
      <c r="E141" s="15"/>
      <c r="F141" s="15">
        <f>F14</f>
        <v>0.11099999999999999</v>
      </c>
    </row>
    <row r="142" spans="2:6" ht="31.5" hidden="1">
      <c r="B142">
        <f t="shared" si="6"/>
        <v>20</v>
      </c>
      <c r="C142" s="22" t="s">
        <v>128</v>
      </c>
      <c r="D142" s="15">
        <f>D35+D69+D98</f>
        <v>0.15000000000000002</v>
      </c>
      <c r="E142" s="15"/>
      <c r="F142" s="15">
        <f>F35+F69+F98</f>
        <v>0.35</v>
      </c>
    </row>
    <row r="143" spans="2:6" ht="31.5" hidden="1">
      <c r="B143">
        <f t="shared" si="6"/>
        <v>21</v>
      </c>
      <c r="C143" s="22" t="s">
        <v>129</v>
      </c>
      <c r="D143" s="15">
        <f>D58</f>
        <v>8.3000000000000004E-2</v>
      </c>
      <c r="E143" s="15"/>
      <c r="F143" s="15">
        <f>F58</f>
        <v>0.16600000000000001</v>
      </c>
    </row>
    <row r="144" spans="2:6" ht="31.5" hidden="1">
      <c r="B144">
        <f t="shared" si="6"/>
        <v>22</v>
      </c>
      <c r="C144" s="22" t="s">
        <v>130</v>
      </c>
      <c r="D144" s="15">
        <f>D100</f>
        <v>3.5000000000000003E-2</v>
      </c>
      <c r="E144" s="15"/>
      <c r="F144" s="15">
        <f>F100</f>
        <v>7.0000000000000007E-2</v>
      </c>
    </row>
    <row r="145" spans="2:6" ht="31.5" hidden="1">
      <c r="B145">
        <f t="shared" si="6"/>
        <v>23</v>
      </c>
      <c r="C145" s="23" t="s">
        <v>131</v>
      </c>
      <c r="D145" s="15">
        <f>D17+D27+D30+D43+D47+D62+D90+D93+D115</f>
        <v>0.06</v>
      </c>
      <c r="E145" s="15"/>
      <c r="F145" s="15">
        <f>F17+F27+F30+F43+F47+F62+F90+F93+F115</f>
        <v>0.14800000000000002</v>
      </c>
    </row>
    <row r="146" spans="2:6" ht="31.5" hidden="1">
      <c r="B146">
        <f t="shared" si="6"/>
        <v>24</v>
      </c>
      <c r="C146" s="22" t="s">
        <v>132</v>
      </c>
      <c r="D146" s="15">
        <f>D109</f>
        <v>5.8000000000000003E-2</v>
      </c>
      <c r="E146" s="15"/>
      <c r="F146" s="15">
        <f>F109</f>
        <v>0.11600000000000001</v>
      </c>
    </row>
    <row r="147" spans="2:6" ht="78.75" hidden="1">
      <c r="B147">
        <f t="shared" si="6"/>
        <v>25</v>
      </c>
      <c r="C147" s="3" t="s">
        <v>133</v>
      </c>
      <c r="D147" s="15">
        <f>D52+D66</f>
        <v>0.1</v>
      </c>
      <c r="E147" s="15"/>
      <c r="F147" s="15">
        <f>F52+F66</f>
        <v>0.2</v>
      </c>
    </row>
    <row r="148" spans="2:6" ht="78.75" hidden="1">
      <c r="B148">
        <f t="shared" si="6"/>
        <v>26</v>
      </c>
      <c r="C148" s="3" t="s">
        <v>134</v>
      </c>
      <c r="D148" s="15">
        <f>D6+D11+D15+D20+D34+D50+D63+D72+D78+D84+D97+D102+D107+D118</f>
        <v>0.25166666666666665</v>
      </c>
      <c r="E148" s="15"/>
      <c r="F148" s="15">
        <f>F6+F11+F15+F20+F34+F50+F63+F72+F78+F84+F97+F102+F107+F118</f>
        <v>0.56366666666666665</v>
      </c>
    </row>
    <row r="149" spans="2:6" ht="15.75" hidden="1">
      <c r="B149">
        <f t="shared" si="6"/>
        <v>27</v>
      </c>
      <c r="C149" s="3" t="s">
        <v>95</v>
      </c>
      <c r="D149" s="15">
        <f>D81</f>
        <v>4.7499999999999999E-3</v>
      </c>
      <c r="E149" s="15"/>
      <c r="F149" s="15">
        <f>F81</f>
        <v>9.4999999999999998E-3</v>
      </c>
    </row>
    <row r="150" spans="2:6" ht="78.75" hidden="1">
      <c r="B150">
        <f t="shared" si="6"/>
        <v>28</v>
      </c>
      <c r="C150" s="3" t="s">
        <v>135</v>
      </c>
      <c r="D150" s="15">
        <f>D119+D108+D99+D85+D75+D65+D51+D36+D22+D12</f>
        <v>2.0000000000000004E-2</v>
      </c>
      <c r="E150" s="15"/>
      <c r="F150" s="15">
        <f t="shared" ref="F150" si="7">F119+F108+F99+F85+F75+F65+F51+F36+F22+F12</f>
        <v>4.3999999999999997E-2</v>
      </c>
    </row>
    <row r="151" spans="2:6" ht="31.5" hidden="1">
      <c r="B151">
        <f t="shared" si="6"/>
        <v>29</v>
      </c>
      <c r="C151" s="22" t="s">
        <v>136</v>
      </c>
      <c r="D151" s="15">
        <f>D68</f>
        <v>0.05</v>
      </c>
      <c r="E151" s="15"/>
      <c r="F151" s="15">
        <f>F68</f>
        <v>0.1</v>
      </c>
    </row>
    <row r="152" spans="2:6" ht="78.75" hidden="1">
      <c r="B152">
        <f t="shared" si="6"/>
        <v>30</v>
      </c>
      <c r="C152" s="3" t="s">
        <v>137</v>
      </c>
      <c r="D152" s="15">
        <f>D82</f>
        <v>3.7499999999999999E-3</v>
      </c>
      <c r="E152" s="15"/>
      <c r="F152" s="15">
        <f>F82</f>
        <v>7.4999999999999997E-3</v>
      </c>
    </row>
    <row r="153" spans="2:6" ht="47.25" hidden="1">
      <c r="B153">
        <f t="shared" si="6"/>
        <v>31</v>
      </c>
      <c r="C153" s="3" t="s">
        <v>138</v>
      </c>
      <c r="D153" s="15">
        <f>D49</f>
        <v>1.3333333333333334E-2</v>
      </c>
      <c r="E153" s="15"/>
      <c r="F153" s="15">
        <f>F49</f>
        <v>2.6666666666666668E-2</v>
      </c>
    </row>
    <row r="154" spans="2:6" ht="78.75" hidden="1">
      <c r="B154">
        <f t="shared" si="6"/>
        <v>32</v>
      </c>
      <c r="C154" s="3" t="s">
        <v>139</v>
      </c>
      <c r="D154" s="15">
        <f>D74+D54+D9++D105</f>
        <v>0.08</v>
      </c>
      <c r="E154" s="15"/>
      <c r="F154" s="15">
        <f>F74+F54+F9++F105</f>
        <v>0.16</v>
      </c>
    </row>
    <row r="155" spans="2:6" ht="47.25" hidden="1">
      <c r="B155">
        <f t="shared" si="6"/>
        <v>33</v>
      </c>
      <c r="C155" s="3" t="s">
        <v>140</v>
      </c>
      <c r="D155" s="15">
        <f>D13+D76</f>
        <v>0.22750000000000001</v>
      </c>
      <c r="E155" s="15"/>
      <c r="F155" s="15">
        <f>F13+F76</f>
        <v>0.55500000000000005</v>
      </c>
    </row>
    <row r="156" spans="2:6" ht="63" hidden="1">
      <c r="B156">
        <f t="shared" si="6"/>
        <v>34</v>
      </c>
      <c r="C156" s="3" t="s">
        <v>141</v>
      </c>
      <c r="D156" s="15">
        <f>D31+D42+D94</f>
        <v>1.3000000000000001E-2</v>
      </c>
      <c r="E156" s="15"/>
      <c r="F156" s="15">
        <f>F31+F42+F94</f>
        <v>3.1E-2</v>
      </c>
    </row>
    <row r="157" spans="2:6" ht="15" hidden="1" customHeight="1">
      <c r="B157">
        <f t="shared" si="6"/>
        <v>35</v>
      </c>
      <c r="C157" s="3" t="s">
        <v>142</v>
      </c>
      <c r="D157" s="15">
        <f>D32+D48+D56+D70+D95+D116</f>
        <v>0.3</v>
      </c>
      <c r="E157" s="15"/>
      <c r="F157" s="15">
        <f>F32+F48+F56+F70+F95+F116</f>
        <v>0.64999999999999991</v>
      </c>
    </row>
    <row r="158" spans="2:6" ht="31.5" hidden="1">
      <c r="B158">
        <f t="shared" si="6"/>
        <v>36</v>
      </c>
      <c r="C158" s="3" t="s">
        <v>143</v>
      </c>
      <c r="D158" s="15">
        <f>D10+D19+D57+D71+D83+D106</f>
        <v>7.7999999999999996E-3</v>
      </c>
      <c r="E158" s="15"/>
      <c r="F158" s="15">
        <f>F10+F19+F57+F71+F83+F106</f>
        <v>1.6899999999999998E-2</v>
      </c>
    </row>
    <row r="159" spans="2:6" ht="47.25" hidden="1">
      <c r="B159">
        <f t="shared" si="6"/>
        <v>37</v>
      </c>
      <c r="C159" s="3" t="s">
        <v>144</v>
      </c>
      <c r="D159" s="15">
        <f>D16+D59+D79+D113</f>
        <v>4</v>
      </c>
      <c r="E159" s="15"/>
      <c r="F159" s="15">
        <f>F16+F59+F79+F113</f>
        <v>9</v>
      </c>
    </row>
    <row r="160" spans="2:6" hidden="1">
      <c r="C160" s="1"/>
      <c r="D160" s="5">
        <f>SUM(D123:D159)</f>
        <v>7.1925939393939391</v>
      </c>
      <c r="E160" s="5"/>
      <c r="F160" s="5">
        <f>SUM(F123:F159)</f>
        <v>16.139354545454545</v>
      </c>
    </row>
    <row r="161" spans="3:6" ht="15.75" hidden="1">
      <c r="C161" s="19" t="s">
        <v>105</v>
      </c>
      <c r="D161" s="5">
        <f>D160-D120</f>
        <v>2.000000000005997E-3</v>
      </c>
      <c r="E161" s="5"/>
      <c r="F161" s="5">
        <f>F160-F120</f>
        <v>0</v>
      </c>
    </row>
  </sheetData>
  <autoFilter ref="A2:E1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 листе 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2020-08-21T08:14:30Z</dcterms:modified>
</cp:coreProperties>
</file>